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10" yWindow="-110" windowWidth="19420" windowHeight="11020"/>
  </bookViews>
  <sheets>
    <sheet name="Planilha" sheetId="2" r:id="rId1"/>
  </sheets>
  <definedNames>
    <definedName name="_xlnm.Print_Area" localSheetId="0">Planilha!$C$2:$J$43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3" i="2"/>
  <c r="J8"/>
  <c r="F39"/>
  <c r="J39" s="1"/>
  <c r="F38"/>
  <c r="J38" s="1"/>
  <c r="F37"/>
  <c r="J37" s="1"/>
  <c r="F36"/>
  <c r="J36" s="1"/>
  <c r="F35"/>
  <c r="J35" s="1"/>
  <c r="F34"/>
  <c r="J34" s="1"/>
  <c r="F32"/>
  <c r="J32" s="1"/>
  <c r="F31"/>
  <c r="E31"/>
  <c r="F30"/>
  <c r="E30"/>
  <c r="F29"/>
  <c r="J29" s="1"/>
  <c r="F28"/>
  <c r="J28" s="1"/>
  <c r="F27"/>
  <c r="J27" s="1"/>
  <c r="F23"/>
  <c r="J23" s="1"/>
  <c r="F22"/>
  <c r="J22" s="1"/>
  <c r="F21"/>
  <c r="J21" s="1"/>
  <c r="F20"/>
  <c r="J20" s="1"/>
  <c r="F19"/>
  <c r="J19" s="1"/>
  <c r="F18"/>
  <c r="J18" s="1"/>
  <c r="F17"/>
  <c r="J17" s="1"/>
  <c r="F16"/>
  <c r="J16" s="1"/>
  <c r="F15"/>
  <c r="J15" s="1"/>
  <c r="F14"/>
  <c r="J14" s="1"/>
  <c r="F13"/>
  <c r="J13" s="1"/>
  <c r="F12"/>
  <c r="J12" s="1"/>
  <c r="F11"/>
  <c r="J11" s="1"/>
  <c r="F10"/>
  <c r="J10" s="1"/>
  <c r="F9"/>
  <c r="J9" s="1"/>
  <c r="E7"/>
  <c r="E40" s="1"/>
  <c r="J40" s="1"/>
  <c r="J7" l="1"/>
  <c r="J31"/>
  <c r="J30"/>
  <c r="J26" s="1"/>
  <c r="J24" l="1"/>
  <c r="J25"/>
  <c r="J41" l="1"/>
  <c r="J42" s="1"/>
  <c r="J43" l="1"/>
</calcChain>
</file>

<file path=xl/sharedStrings.xml><?xml version="1.0" encoding="utf-8"?>
<sst xmlns="http://schemas.openxmlformats.org/spreadsheetml/2006/main" count="115" uniqueCount="92">
  <si>
    <t>ITEM</t>
  </si>
  <si>
    <t>DISCRIMINAÇÃO</t>
  </si>
  <si>
    <t>Quant.</t>
  </si>
  <si>
    <t>Meses</t>
  </si>
  <si>
    <t>UNID.</t>
  </si>
  <si>
    <t>PREÇO (R$)</t>
  </si>
  <si>
    <t>I</t>
  </si>
  <si>
    <t>I.1</t>
  </si>
  <si>
    <t>Coordenador Geral</t>
  </si>
  <si>
    <t>horas</t>
  </si>
  <si>
    <t>I.2</t>
  </si>
  <si>
    <t>Coordenador de Obras e Planejamento</t>
  </si>
  <si>
    <t>I.3</t>
  </si>
  <si>
    <t>Engenheiro Pleno</t>
  </si>
  <si>
    <t>I.4</t>
  </si>
  <si>
    <t>Engenheiro Júnior</t>
  </si>
  <si>
    <t>I.5</t>
  </si>
  <si>
    <t>Engenheiro Sanitarista</t>
  </si>
  <si>
    <t>I.6</t>
  </si>
  <si>
    <t>Engenheiro Eletricista</t>
  </si>
  <si>
    <t>I.7</t>
  </si>
  <si>
    <t>Auxiliar Tecnico / Assistente de Engenharia</t>
  </si>
  <si>
    <t>I.8</t>
  </si>
  <si>
    <t>I.9</t>
  </si>
  <si>
    <t>II</t>
  </si>
  <si>
    <t>Analista nivel médio de cadastro, micromedição e ramal predial</t>
  </si>
  <si>
    <t>Fiscal de campo nível médio cadastro, micomedição e ramal  predial.</t>
  </si>
  <si>
    <t>Auxiliar Administrativo</t>
  </si>
  <si>
    <t>Auxiliar de Escritório</t>
  </si>
  <si>
    <t>un</t>
  </si>
  <si>
    <t>Gasolina</t>
  </si>
  <si>
    <t>l</t>
  </si>
  <si>
    <t>Passagens aéreas</t>
  </si>
  <si>
    <t>Material de expediente para projeto de redução de perdas(Núcleo Gestor e Unidades)</t>
  </si>
  <si>
    <t>III</t>
  </si>
  <si>
    <t>IV</t>
  </si>
  <si>
    <t>DESPESAS GERAIS</t>
  </si>
  <si>
    <t>Aluguel de imóvel</t>
  </si>
  <si>
    <t>Água (40m³/imóvel)</t>
  </si>
  <si>
    <t>M3</t>
  </si>
  <si>
    <t>Energia, incluso impostos</t>
  </si>
  <si>
    <t>KW/H</t>
  </si>
  <si>
    <t>Telefone móvel - assinatura mensal (20)</t>
  </si>
  <si>
    <t>mês</t>
  </si>
  <si>
    <t>Veículo Utilitário, manutenção inclusa (sem motorista e sem combustível)</t>
  </si>
  <si>
    <t>Passagens via terrestre/maritima</t>
  </si>
  <si>
    <t>V</t>
  </si>
  <si>
    <t>VI</t>
  </si>
  <si>
    <t>MÃO DE OBRA</t>
  </si>
  <si>
    <t>I.10</t>
  </si>
  <si>
    <t>I.11</t>
  </si>
  <si>
    <t>I.12</t>
  </si>
  <si>
    <t>I.13</t>
  </si>
  <si>
    <t>I.14</t>
  </si>
  <si>
    <t>I.15</t>
  </si>
  <si>
    <t>I.16</t>
  </si>
  <si>
    <t>Engenheiro Senior</t>
  </si>
  <si>
    <t>Internet - Assinatura mensal</t>
  </si>
  <si>
    <t>Hospedagem</t>
  </si>
  <si>
    <t>Consultoria especializada</t>
  </si>
  <si>
    <t>Estagiário</t>
  </si>
  <si>
    <t>mensalista</t>
  </si>
  <si>
    <t>hora/mês</t>
  </si>
  <si>
    <t>Auxílio Refeições (mensalista)</t>
  </si>
  <si>
    <t>TOTAL PLANILHA</t>
  </si>
  <si>
    <t>VII</t>
  </si>
  <si>
    <t>Arquiteto Júnior</t>
  </si>
  <si>
    <t>Arquiteto Senior</t>
  </si>
  <si>
    <t>Advogado</t>
  </si>
  <si>
    <t>Geologo</t>
  </si>
  <si>
    <t>UNIT.
S/ENCARGOS</t>
  </si>
  <si>
    <t>TOTAL S/ 
ENCARGOS SOCIAIS</t>
  </si>
  <si>
    <t>Companhia de Saneamento do Pará</t>
  </si>
  <si>
    <t>Diretoria de Expansão e Tecnologia</t>
  </si>
  <si>
    <t>IV.1</t>
  </si>
  <si>
    <t>IV.2</t>
  </si>
  <si>
    <t>IV.3</t>
  </si>
  <si>
    <t>IV.4</t>
  </si>
  <si>
    <t>IV.5</t>
  </si>
  <si>
    <t>IV.6</t>
  </si>
  <si>
    <t>IV.7</t>
  </si>
  <si>
    <t>IV.8</t>
  </si>
  <si>
    <t>IV.9</t>
  </si>
  <si>
    <t>IV.10</t>
  </si>
  <si>
    <t>IV.11</t>
  </si>
  <si>
    <t>IV.12</t>
  </si>
  <si>
    <t>IV.13</t>
  </si>
  <si>
    <t>IV.14</t>
  </si>
  <si>
    <t>TOTAL GERAL (soma dos itens I, II, III e IV)</t>
  </si>
  <si>
    <t>BDI (26,36%) (sobre item V)</t>
  </si>
  <si>
    <t>ENCARGOS SOCIAIS SINAPI (73,10% do subitem I)</t>
  </si>
  <si>
    <t>CUSTO ADMINISTRATIVO (30,00% do subitem I)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</si>
</sst>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8"/>
      <color indexed="18"/>
      <name val="Arial"/>
      <family val="2"/>
    </font>
    <font>
      <i/>
      <sz val="14"/>
      <color indexed="18"/>
      <name val="Arial"/>
      <family val="2"/>
    </font>
    <font>
      <i/>
      <sz val="12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left" wrapText="1"/>
    </xf>
    <xf numFmtId="4" fontId="1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/>
    <xf numFmtId="0" fontId="0" fillId="0" borderId="1" xfId="0" applyFill="1" applyBorder="1"/>
    <xf numFmtId="0" fontId="1" fillId="0" borderId="2" xfId="0" applyFont="1" applyBorder="1" applyAlignment="1">
      <alignment horizontal="left" vertical="center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88752</xdr:colOff>
      <xdr:row>1</xdr:row>
      <xdr:rowOff>26893</xdr:rowOff>
    </xdr:from>
    <xdr:to>
      <xdr:col>3</xdr:col>
      <xdr:colOff>277907</xdr:colOff>
      <xdr:row>3</xdr:row>
      <xdr:rowOff>129860</xdr:rowOff>
    </xdr:to>
    <xdr:pic>
      <xdr:nvPicPr>
        <xdr:cNvPr id="2" name="Picture 18" descr="Cosanpa">
          <a:extLst>
            <a:ext uri="{FF2B5EF4-FFF2-40B4-BE49-F238E27FC236}">
              <a16:creationId xmlns:a16="http://schemas.microsoft.com/office/drawing/2014/main" xmlns="" id="{CFA09042-13F5-4B54-B679-E65C135D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98117" y="206187"/>
          <a:ext cx="637390" cy="62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9"/>
  <sheetViews>
    <sheetView tabSelected="1" view="pageBreakPreview" zoomScale="85" zoomScaleNormal="80" zoomScaleSheetLayoutView="85" workbookViewId="0">
      <selection activeCell="N23" sqref="N23"/>
    </sheetView>
  </sheetViews>
  <sheetFormatPr defaultColWidth="9.08984375" defaultRowHeight="14.5"/>
  <cols>
    <col min="1" max="2" width="1.54296875" style="3" customWidth="1"/>
    <col min="3" max="3" width="6.54296875" style="38" customWidth="1"/>
    <col min="4" max="4" width="63" bestFit="1" customWidth="1"/>
    <col min="5" max="5" width="9.08984375" style="27"/>
    <col min="6" max="6" width="9.08984375" style="28"/>
    <col min="7" max="7" width="9.54296875" style="29" bestFit="1" customWidth="1"/>
    <col min="8" max="8" width="12.6328125" style="29" customWidth="1"/>
    <col min="9" max="9" width="12.453125" style="3" customWidth="1"/>
    <col min="10" max="10" width="18.6328125" style="4" bestFit="1" customWidth="1"/>
    <col min="11" max="11" width="2.54296875" style="3" customWidth="1"/>
    <col min="12" max="12" width="8.36328125" style="3" customWidth="1"/>
    <col min="13" max="16384" width="9.08984375" style="3"/>
  </cols>
  <sheetData>
    <row r="2" spans="2:10" customFormat="1" ht="22.5">
      <c r="B2" s="47"/>
      <c r="C2" s="49" t="s">
        <v>72</v>
      </c>
      <c r="D2" s="49"/>
      <c r="E2" s="49"/>
      <c r="F2" s="49"/>
      <c r="G2" s="49"/>
      <c r="H2" s="49"/>
      <c r="I2" s="49"/>
      <c r="J2" s="49"/>
    </row>
    <row r="3" spans="2:10" customFormat="1" ht="17.5">
      <c r="B3" s="48"/>
      <c r="C3" s="50" t="s">
        <v>73</v>
      </c>
      <c r="D3" s="50"/>
      <c r="E3" s="50"/>
      <c r="F3" s="50"/>
      <c r="G3" s="50"/>
      <c r="H3" s="50"/>
      <c r="I3" s="50"/>
      <c r="J3" s="50"/>
    </row>
    <row r="4" spans="2:10">
      <c r="C4"/>
    </row>
    <row r="5" spans="2:10" s="1" customFormat="1" ht="15" customHeight="1">
      <c r="C5" s="53" t="s">
        <v>0</v>
      </c>
      <c r="D5" s="53" t="s">
        <v>1</v>
      </c>
      <c r="E5" s="51" t="s">
        <v>2</v>
      </c>
      <c r="F5" s="51" t="s">
        <v>3</v>
      </c>
      <c r="G5" s="51" t="s">
        <v>62</v>
      </c>
      <c r="H5" s="53" t="s">
        <v>4</v>
      </c>
      <c r="I5" s="55" t="s">
        <v>5</v>
      </c>
      <c r="J5" s="56"/>
    </row>
    <row r="6" spans="2:10" ht="29.4" customHeight="1">
      <c r="C6" s="54"/>
      <c r="D6" s="52"/>
      <c r="E6" s="52"/>
      <c r="F6" s="52"/>
      <c r="G6" s="52"/>
      <c r="H6" s="54"/>
      <c r="I6" s="39" t="s">
        <v>70</v>
      </c>
      <c r="J6" s="39" t="s">
        <v>71</v>
      </c>
    </row>
    <row r="7" spans="2:10" ht="19.25" customHeight="1">
      <c r="C7" s="6" t="s">
        <v>6</v>
      </c>
      <c r="D7" s="7" t="s">
        <v>48</v>
      </c>
      <c r="E7" s="8">
        <f>SUM(E8:E23)</f>
        <v>64</v>
      </c>
      <c r="F7" s="9"/>
      <c r="G7" s="9"/>
      <c r="H7" s="10"/>
      <c r="I7" s="2"/>
      <c r="J7" s="2">
        <f>SUBTOTAL(9,J8:J23)</f>
        <v>0</v>
      </c>
    </row>
    <row r="8" spans="2:10">
      <c r="C8" s="37" t="s">
        <v>7</v>
      </c>
      <c r="D8" s="11" t="s">
        <v>8</v>
      </c>
      <c r="E8" s="13">
        <v>1</v>
      </c>
      <c r="F8" s="13">
        <v>24</v>
      </c>
      <c r="G8" s="13">
        <v>1</v>
      </c>
      <c r="H8" s="12" t="s">
        <v>61</v>
      </c>
      <c r="I8" s="14"/>
      <c r="J8" s="14">
        <f>ROUND(F8*E8*G8*I8,2)</f>
        <v>0</v>
      </c>
    </row>
    <row r="9" spans="2:10">
      <c r="C9" s="37" t="s">
        <v>10</v>
      </c>
      <c r="D9" s="11" t="s">
        <v>11</v>
      </c>
      <c r="E9" s="13">
        <v>1</v>
      </c>
      <c r="F9" s="13">
        <f>$F$8</f>
        <v>24</v>
      </c>
      <c r="G9" s="13">
        <v>1</v>
      </c>
      <c r="H9" s="12" t="s">
        <v>61</v>
      </c>
      <c r="I9" s="14"/>
      <c r="J9" s="14">
        <f t="shared" ref="J9:J23" si="0">ROUND(F9*E9*G9*I9,2)</f>
        <v>0</v>
      </c>
    </row>
    <row r="10" spans="2:10">
      <c r="C10" s="37" t="s">
        <v>12</v>
      </c>
      <c r="D10" s="11" t="s">
        <v>56</v>
      </c>
      <c r="E10" s="13">
        <v>5</v>
      </c>
      <c r="F10" s="13">
        <f t="shared" ref="F10:F23" si="1">$F$8</f>
        <v>24</v>
      </c>
      <c r="G10" s="13">
        <v>1</v>
      </c>
      <c r="H10" s="12" t="s">
        <v>61</v>
      </c>
      <c r="I10" s="14"/>
      <c r="J10" s="14">
        <f t="shared" si="0"/>
        <v>0</v>
      </c>
    </row>
    <row r="11" spans="2:10">
      <c r="C11" s="37" t="s">
        <v>14</v>
      </c>
      <c r="D11" s="11" t="s">
        <v>13</v>
      </c>
      <c r="E11" s="13">
        <v>5</v>
      </c>
      <c r="F11" s="13">
        <f t="shared" si="1"/>
        <v>24</v>
      </c>
      <c r="G11" s="13">
        <v>1</v>
      </c>
      <c r="H11" s="12" t="s">
        <v>61</v>
      </c>
      <c r="I11" s="14"/>
      <c r="J11" s="14">
        <f t="shared" si="0"/>
        <v>0</v>
      </c>
    </row>
    <row r="12" spans="2:10">
      <c r="C12" s="37" t="s">
        <v>16</v>
      </c>
      <c r="D12" s="5" t="s">
        <v>15</v>
      </c>
      <c r="E12" s="15">
        <v>9</v>
      </c>
      <c r="F12" s="15">
        <f t="shared" si="1"/>
        <v>24</v>
      </c>
      <c r="G12" s="13">
        <v>1</v>
      </c>
      <c r="H12" s="12" t="s">
        <v>61</v>
      </c>
      <c r="I12" s="14"/>
      <c r="J12" s="14">
        <f t="shared" si="0"/>
        <v>0</v>
      </c>
    </row>
    <row r="13" spans="2:10">
      <c r="C13" s="37" t="s">
        <v>18</v>
      </c>
      <c r="D13" s="5" t="s">
        <v>17</v>
      </c>
      <c r="E13" s="15">
        <v>4</v>
      </c>
      <c r="F13" s="15">
        <f t="shared" si="1"/>
        <v>24</v>
      </c>
      <c r="G13" s="13">
        <v>1</v>
      </c>
      <c r="H13" s="12" t="s">
        <v>61</v>
      </c>
      <c r="I13" s="14"/>
      <c r="J13" s="14">
        <f t="shared" si="0"/>
        <v>0</v>
      </c>
    </row>
    <row r="14" spans="2:10">
      <c r="C14" s="37" t="s">
        <v>20</v>
      </c>
      <c r="D14" s="5" t="s">
        <v>19</v>
      </c>
      <c r="E14" s="15">
        <v>1</v>
      </c>
      <c r="F14" s="15">
        <f t="shared" si="1"/>
        <v>24</v>
      </c>
      <c r="G14" s="13">
        <v>1</v>
      </c>
      <c r="H14" s="12" t="s">
        <v>61</v>
      </c>
      <c r="I14" s="14"/>
      <c r="J14" s="14">
        <f t="shared" si="0"/>
        <v>0</v>
      </c>
    </row>
    <row r="15" spans="2:10">
      <c r="C15" s="37" t="s">
        <v>22</v>
      </c>
      <c r="D15" s="5" t="s">
        <v>69</v>
      </c>
      <c r="E15" s="15">
        <v>1</v>
      </c>
      <c r="F15" s="15">
        <f t="shared" si="1"/>
        <v>24</v>
      </c>
      <c r="G15" s="13">
        <v>1</v>
      </c>
      <c r="H15" s="12" t="s">
        <v>61</v>
      </c>
      <c r="I15" s="14"/>
      <c r="J15" s="14">
        <f t="shared" si="0"/>
        <v>0</v>
      </c>
    </row>
    <row r="16" spans="2:10">
      <c r="C16" s="37" t="s">
        <v>23</v>
      </c>
      <c r="D16" s="5" t="s">
        <v>67</v>
      </c>
      <c r="E16" s="15">
        <v>1</v>
      </c>
      <c r="F16" s="15">
        <f t="shared" si="1"/>
        <v>24</v>
      </c>
      <c r="G16" s="13">
        <v>1</v>
      </c>
      <c r="H16" s="12" t="s">
        <v>61</v>
      </c>
      <c r="I16" s="14"/>
      <c r="J16" s="14">
        <f t="shared" si="0"/>
        <v>0</v>
      </c>
    </row>
    <row r="17" spans="3:10">
      <c r="C17" s="37" t="s">
        <v>49</v>
      </c>
      <c r="D17" s="5" t="s">
        <v>66</v>
      </c>
      <c r="E17" s="15">
        <v>1</v>
      </c>
      <c r="F17" s="15">
        <f t="shared" si="1"/>
        <v>24</v>
      </c>
      <c r="G17" s="13">
        <v>1</v>
      </c>
      <c r="H17" s="12" t="s">
        <v>61</v>
      </c>
      <c r="I17" s="14"/>
      <c r="J17" s="14">
        <f t="shared" si="0"/>
        <v>0</v>
      </c>
    </row>
    <row r="18" spans="3:10">
      <c r="C18" s="37" t="s">
        <v>50</v>
      </c>
      <c r="D18" s="42" t="s">
        <v>68</v>
      </c>
      <c r="E18" s="15">
        <v>3</v>
      </c>
      <c r="F18" s="15">
        <f t="shared" si="1"/>
        <v>24</v>
      </c>
      <c r="G18" s="13">
        <v>1</v>
      </c>
      <c r="H18" s="12" t="s">
        <v>61</v>
      </c>
      <c r="I18" s="14"/>
      <c r="J18" s="14">
        <f t="shared" si="0"/>
        <v>0</v>
      </c>
    </row>
    <row r="19" spans="3:10">
      <c r="C19" s="37" t="s">
        <v>51</v>
      </c>
      <c r="D19" s="5" t="s">
        <v>21</v>
      </c>
      <c r="E19" s="15">
        <v>14</v>
      </c>
      <c r="F19" s="15">
        <f t="shared" si="1"/>
        <v>24</v>
      </c>
      <c r="G19" s="13">
        <v>1</v>
      </c>
      <c r="H19" s="12" t="s">
        <v>61</v>
      </c>
      <c r="I19" s="14"/>
      <c r="J19" s="14">
        <f t="shared" si="0"/>
        <v>0</v>
      </c>
    </row>
    <row r="20" spans="3:10">
      <c r="C20" s="37" t="s">
        <v>52</v>
      </c>
      <c r="D20" s="5" t="s">
        <v>25</v>
      </c>
      <c r="E20" s="15">
        <v>6</v>
      </c>
      <c r="F20" s="15">
        <f t="shared" si="1"/>
        <v>24</v>
      </c>
      <c r="G20" s="13">
        <v>1</v>
      </c>
      <c r="H20" s="12" t="s">
        <v>61</v>
      </c>
      <c r="I20" s="14"/>
      <c r="J20" s="14">
        <f t="shared" si="0"/>
        <v>0</v>
      </c>
    </row>
    <row r="21" spans="3:10">
      <c r="C21" s="37" t="s">
        <v>53</v>
      </c>
      <c r="D21" s="5" t="s">
        <v>26</v>
      </c>
      <c r="E21" s="15">
        <v>6</v>
      </c>
      <c r="F21" s="15">
        <f t="shared" si="1"/>
        <v>24</v>
      </c>
      <c r="G21" s="13">
        <v>1</v>
      </c>
      <c r="H21" s="12" t="s">
        <v>61</v>
      </c>
      <c r="I21" s="14"/>
      <c r="J21" s="14">
        <f t="shared" si="0"/>
        <v>0</v>
      </c>
    </row>
    <row r="22" spans="3:10">
      <c r="C22" s="37" t="s">
        <v>54</v>
      </c>
      <c r="D22" s="5" t="s">
        <v>27</v>
      </c>
      <c r="E22" s="15">
        <v>2</v>
      </c>
      <c r="F22" s="15">
        <f t="shared" si="1"/>
        <v>24</v>
      </c>
      <c r="G22" s="13">
        <v>1</v>
      </c>
      <c r="H22" s="12" t="s">
        <v>61</v>
      </c>
      <c r="I22" s="14"/>
      <c r="J22" s="14">
        <f t="shared" si="0"/>
        <v>0</v>
      </c>
    </row>
    <row r="23" spans="3:10">
      <c r="C23" s="37" t="s">
        <v>55</v>
      </c>
      <c r="D23" s="5" t="s">
        <v>28</v>
      </c>
      <c r="E23" s="15">
        <v>4</v>
      </c>
      <c r="F23" s="15">
        <f t="shared" si="1"/>
        <v>24</v>
      </c>
      <c r="G23" s="13">
        <v>1</v>
      </c>
      <c r="H23" s="12" t="s">
        <v>61</v>
      </c>
      <c r="I23" s="14"/>
      <c r="J23" s="14">
        <f t="shared" si="0"/>
        <v>0</v>
      </c>
    </row>
    <row r="24" spans="3:10" ht="19.25" customHeight="1">
      <c r="C24" s="6" t="s">
        <v>24</v>
      </c>
      <c r="D24" s="40" t="s">
        <v>90</v>
      </c>
      <c r="E24" s="8"/>
      <c r="F24" s="8"/>
      <c r="G24" s="8"/>
      <c r="H24" s="6"/>
      <c r="I24" s="2"/>
      <c r="J24" s="2">
        <f>ROUND(J7*0.731,2)</f>
        <v>0</v>
      </c>
    </row>
    <row r="25" spans="3:10" ht="19.25" customHeight="1">
      <c r="C25" s="6" t="s">
        <v>34</v>
      </c>
      <c r="D25" s="40" t="s">
        <v>91</v>
      </c>
      <c r="E25" s="8"/>
      <c r="F25" s="8"/>
      <c r="G25" s="8"/>
      <c r="H25" s="6"/>
      <c r="I25" s="2"/>
      <c r="J25" s="2">
        <f>ROUND(J7*0.3,2)</f>
        <v>0</v>
      </c>
    </row>
    <row r="26" spans="3:10" ht="19.25" customHeight="1">
      <c r="C26" s="6" t="s">
        <v>35</v>
      </c>
      <c r="D26" s="40" t="s">
        <v>36</v>
      </c>
      <c r="E26" s="15"/>
      <c r="F26" s="15"/>
      <c r="G26" s="18"/>
      <c r="H26" s="16"/>
      <c r="I26" s="17"/>
      <c r="J26" s="2">
        <f>SUBTOTAL(9,J27:J40)</f>
        <v>0</v>
      </c>
    </row>
    <row r="27" spans="3:10">
      <c r="C27" s="10" t="s">
        <v>74</v>
      </c>
      <c r="D27" s="5" t="s">
        <v>59</v>
      </c>
      <c r="E27" s="15">
        <v>2</v>
      </c>
      <c r="F27" s="15">
        <f t="shared" ref="F27:F39" si="2">$F$8</f>
        <v>24</v>
      </c>
      <c r="G27" s="15">
        <v>200</v>
      </c>
      <c r="H27" s="16" t="s">
        <v>9</v>
      </c>
      <c r="I27" s="17"/>
      <c r="J27" s="21">
        <f>ROUND(F27*E27*G27*I27,2)</f>
        <v>0</v>
      </c>
    </row>
    <row r="28" spans="3:10">
      <c r="C28" s="46" t="s">
        <v>75</v>
      </c>
      <c r="D28" s="5" t="s">
        <v>60</v>
      </c>
      <c r="E28" s="15">
        <v>6</v>
      </c>
      <c r="F28" s="15">
        <f t="shared" si="2"/>
        <v>24</v>
      </c>
      <c r="G28" s="15">
        <v>132</v>
      </c>
      <c r="H28" s="16" t="s">
        <v>9</v>
      </c>
      <c r="I28" s="17"/>
      <c r="J28" s="21">
        <f>ROUND(F28*E28*G28*I28,2)</f>
        <v>0</v>
      </c>
    </row>
    <row r="29" spans="3:10">
      <c r="C29" s="46" t="s">
        <v>76</v>
      </c>
      <c r="D29" s="5" t="s">
        <v>37</v>
      </c>
      <c r="E29" s="15">
        <v>3</v>
      </c>
      <c r="F29" s="15">
        <f t="shared" si="2"/>
        <v>24</v>
      </c>
      <c r="G29" s="18"/>
      <c r="H29" s="16" t="s">
        <v>29</v>
      </c>
      <c r="I29" s="17"/>
      <c r="J29" s="21">
        <f>ROUND(F29*E29*I29,2)</f>
        <v>0</v>
      </c>
    </row>
    <row r="30" spans="3:10">
      <c r="C30" s="46" t="s">
        <v>77</v>
      </c>
      <c r="D30" s="5" t="s">
        <v>38</v>
      </c>
      <c r="E30" s="15">
        <f>40*E29</f>
        <v>120</v>
      </c>
      <c r="F30" s="15">
        <f t="shared" si="2"/>
        <v>24</v>
      </c>
      <c r="G30" s="18"/>
      <c r="H30" s="16" t="s">
        <v>39</v>
      </c>
      <c r="I30" s="17"/>
      <c r="J30" s="21">
        <f t="shared" ref="J30:J39" si="3">ROUND(F30*E30*I30,2)</f>
        <v>0</v>
      </c>
    </row>
    <row r="31" spans="3:10" s="24" customFormat="1">
      <c r="C31" s="46" t="s">
        <v>78</v>
      </c>
      <c r="D31" s="23" t="s">
        <v>40</v>
      </c>
      <c r="E31" s="19">
        <f>500*E29</f>
        <v>1500</v>
      </c>
      <c r="F31" s="19">
        <f t="shared" si="2"/>
        <v>24</v>
      </c>
      <c r="G31" s="19"/>
      <c r="H31" s="10" t="s">
        <v>41</v>
      </c>
      <c r="I31" s="21"/>
      <c r="J31" s="21">
        <f t="shared" si="3"/>
        <v>0</v>
      </c>
    </row>
    <row r="32" spans="3:10">
      <c r="C32" s="46" t="s">
        <v>79</v>
      </c>
      <c r="D32" s="5" t="s">
        <v>42</v>
      </c>
      <c r="E32" s="15">
        <v>20</v>
      </c>
      <c r="F32" s="19">
        <f t="shared" si="2"/>
        <v>24</v>
      </c>
      <c r="G32" s="18"/>
      <c r="H32" s="16" t="s">
        <v>43</v>
      </c>
      <c r="I32" s="17"/>
      <c r="J32" s="21">
        <f t="shared" si="3"/>
        <v>0</v>
      </c>
    </row>
    <row r="33" spans="3:11">
      <c r="C33" s="46" t="s">
        <v>80</v>
      </c>
      <c r="D33" s="5" t="s">
        <v>57</v>
      </c>
      <c r="E33" s="15">
        <v>1</v>
      </c>
      <c r="F33" s="15">
        <v>24</v>
      </c>
      <c r="G33" s="18"/>
      <c r="H33" s="16" t="s">
        <v>43</v>
      </c>
      <c r="I33" s="17"/>
      <c r="J33" s="21">
        <f t="shared" si="3"/>
        <v>0</v>
      </c>
    </row>
    <row r="34" spans="3:11">
      <c r="C34" s="46" t="s">
        <v>81</v>
      </c>
      <c r="D34" s="25" t="s">
        <v>44</v>
      </c>
      <c r="E34" s="19">
        <v>10</v>
      </c>
      <c r="F34" s="19">
        <f t="shared" si="2"/>
        <v>24</v>
      </c>
      <c r="G34" s="19"/>
      <c r="H34" s="10" t="s">
        <v>29</v>
      </c>
      <c r="I34" s="21"/>
      <c r="J34" s="21">
        <f t="shared" si="3"/>
        <v>0</v>
      </c>
    </row>
    <row r="35" spans="3:11">
      <c r="C35" s="46" t="s">
        <v>82</v>
      </c>
      <c r="D35" s="5" t="s">
        <v>30</v>
      </c>
      <c r="E35" s="15">
        <v>2200</v>
      </c>
      <c r="F35" s="15">
        <f t="shared" si="2"/>
        <v>24</v>
      </c>
      <c r="G35" s="18"/>
      <c r="H35" s="16" t="s">
        <v>31</v>
      </c>
      <c r="I35" s="17"/>
      <c r="J35" s="21">
        <f t="shared" si="3"/>
        <v>0</v>
      </c>
    </row>
    <row r="36" spans="3:11">
      <c r="C36" s="46" t="s">
        <v>83</v>
      </c>
      <c r="D36" s="5" t="s">
        <v>32</v>
      </c>
      <c r="E36" s="15">
        <v>10</v>
      </c>
      <c r="F36" s="15">
        <f t="shared" si="2"/>
        <v>24</v>
      </c>
      <c r="G36" s="18"/>
      <c r="H36" s="16" t="s">
        <v>29</v>
      </c>
      <c r="I36" s="17"/>
      <c r="J36" s="21">
        <f t="shared" si="3"/>
        <v>0</v>
      </c>
    </row>
    <row r="37" spans="3:11">
      <c r="C37" s="46" t="s">
        <v>84</v>
      </c>
      <c r="D37" s="5" t="s">
        <v>45</v>
      </c>
      <c r="E37" s="15">
        <v>10</v>
      </c>
      <c r="F37" s="15">
        <f t="shared" si="2"/>
        <v>24</v>
      </c>
      <c r="G37" s="18"/>
      <c r="H37" s="16" t="s">
        <v>29</v>
      </c>
      <c r="I37" s="17"/>
      <c r="J37" s="21">
        <f t="shared" si="3"/>
        <v>0</v>
      </c>
    </row>
    <row r="38" spans="3:11">
      <c r="C38" s="46" t="s">
        <v>85</v>
      </c>
      <c r="D38" s="5" t="s">
        <v>58</v>
      </c>
      <c r="E38" s="15">
        <v>10</v>
      </c>
      <c r="F38" s="15">
        <f t="shared" si="2"/>
        <v>24</v>
      </c>
      <c r="G38" s="18"/>
      <c r="H38" s="16" t="s">
        <v>29</v>
      </c>
      <c r="I38" s="17"/>
      <c r="J38" s="21">
        <f t="shared" si="3"/>
        <v>0</v>
      </c>
    </row>
    <row r="39" spans="3:11" s="35" customFormat="1" ht="28.5" customHeight="1">
      <c r="C39" s="46" t="s">
        <v>86</v>
      </c>
      <c r="D39" s="30" t="s">
        <v>33</v>
      </c>
      <c r="E39" s="31">
        <v>1</v>
      </c>
      <c r="F39" s="31">
        <f t="shared" si="2"/>
        <v>24</v>
      </c>
      <c r="G39" s="32"/>
      <c r="H39" s="33" t="s">
        <v>29</v>
      </c>
      <c r="I39" s="34"/>
      <c r="J39" s="21">
        <f t="shared" si="3"/>
        <v>0</v>
      </c>
    </row>
    <row r="40" spans="3:11">
      <c r="C40" s="46" t="s">
        <v>87</v>
      </c>
      <c r="D40" s="5" t="s">
        <v>63</v>
      </c>
      <c r="E40" s="15">
        <f>E7</f>
        <v>64</v>
      </c>
      <c r="F40" s="15">
        <v>24</v>
      </c>
      <c r="G40" s="15">
        <v>1</v>
      </c>
      <c r="H40" s="16" t="s">
        <v>43</v>
      </c>
      <c r="I40" s="17"/>
      <c r="J40" s="21">
        <f>ROUND(F40*E40*G40*I40,2)</f>
        <v>0</v>
      </c>
    </row>
    <row r="41" spans="3:11">
      <c r="C41" s="6" t="s">
        <v>46</v>
      </c>
      <c r="D41" s="41" t="s">
        <v>88</v>
      </c>
      <c r="E41" s="15"/>
      <c r="F41" s="15"/>
      <c r="G41" s="18"/>
      <c r="H41" s="16"/>
      <c r="I41" s="17"/>
      <c r="J41" s="26">
        <f>J7+J24+J25+J26</f>
        <v>0</v>
      </c>
    </row>
    <row r="42" spans="3:11">
      <c r="C42" s="6" t="s">
        <v>47</v>
      </c>
      <c r="D42" s="22" t="s">
        <v>89</v>
      </c>
      <c r="E42" s="15"/>
      <c r="F42" s="15"/>
      <c r="G42" s="18"/>
      <c r="H42" s="16"/>
      <c r="I42" s="17"/>
      <c r="J42" s="26">
        <f>ROUND(J41*0.2636,2)</f>
        <v>0</v>
      </c>
    </row>
    <row r="43" spans="3:11" s="36" customFormat="1" ht="25.25" customHeight="1">
      <c r="C43" s="6" t="s">
        <v>65</v>
      </c>
      <c r="D43" s="7" t="s">
        <v>64</v>
      </c>
      <c r="E43" s="19"/>
      <c r="F43" s="19"/>
      <c r="G43" s="20"/>
      <c r="H43" s="10"/>
      <c r="I43" s="21"/>
      <c r="J43" s="2">
        <f>J41+J42</f>
        <v>0</v>
      </c>
    </row>
    <row r="44" spans="3:11">
      <c r="D44" s="43"/>
      <c r="I44" s="45"/>
      <c r="J44" s="44"/>
    </row>
    <row r="46" spans="3:11">
      <c r="H46" s="28"/>
      <c r="I46" s="28"/>
      <c r="J46" s="28"/>
      <c r="K46" s="28"/>
    </row>
    <row r="47" spans="3:11">
      <c r="H47" s="28"/>
      <c r="I47" s="28"/>
      <c r="J47" s="28"/>
      <c r="K47" s="28"/>
    </row>
    <row r="48" spans="3:11">
      <c r="H48" s="28"/>
      <c r="I48" s="28"/>
      <c r="J48" s="28"/>
      <c r="K48" s="28"/>
    </row>
    <row r="49" spans="8:11">
      <c r="H49" s="28"/>
      <c r="I49" s="28"/>
      <c r="J49" s="28"/>
      <c r="K49" s="28"/>
    </row>
  </sheetData>
  <mergeCells count="9">
    <mergeCell ref="C2:J2"/>
    <mergeCell ref="C3:J3"/>
    <mergeCell ref="G5:G6"/>
    <mergeCell ref="H5:H6"/>
    <mergeCell ref="I5:J5"/>
    <mergeCell ref="C5:C6"/>
    <mergeCell ref="D5:D6"/>
    <mergeCell ref="E5:E6"/>
    <mergeCell ref="F5:F6"/>
  </mergeCells>
  <phoneticPr fontId="2" type="noConversion"/>
  <printOptions horizontalCentered="1"/>
  <pageMargins left="7.874015748031496E-2" right="7.874015748031496E-2" top="7.874015748031496E-2" bottom="7.874015748031496E-2" header="7.874015748031496E-2" footer="7.874015748031496E-2"/>
  <pageSetup paperSize="9" scale="83" orientation="landscape" r:id="rId1"/>
  <ignoredErrors>
    <ignoredError sqref="J7:J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</vt:lpstr>
      <vt:lpstr>Planilha!Area_de_impressao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2019-09-24T11:59:37Z</cp:lastPrinted>
  <dcterms:created xsi:type="dcterms:W3CDTF">2019-08-21T12:19:44Z</dcterms:created>
  <dcterms:modified xsi:type="dcterms:W3CDTF">2019-09-24T14:14:27Z</dcterms:modified>
</cp:coreProperties>
</file>